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9720" windowHeight="6525" activeTab="0"/>
  </bookViews>
  <sheets>
    <sheet name="TPAEXCE&amp;" sheetId="1" r:id="rId1"/>
  </sheets>
  <definedNames>
    <definedName name="_xlnm.Print_Area" localSheetId="0">'TPAEXCE&amp;'!$A$1:$Q$101</definedName>
  </definedNames>
  <calcPr fullCalcOnLoad="1"/>
</workbook>
</file>

<file path=xl/sharedStrings.xml><?xml version="1.0" encoding="utf-8"?>
<sst xmlns="http://schemas.openxmlformats.org/spreadsheetml/2006/main" count="154" uniqueCount="120">
  <si>
    <t>project:WAPH</t>
  </si>
  <si>
    <t>performance</t>
  </si>
  <si>
    <t xml:space="preserve">Q de </t>
  </si>
  <si>
    <t>Q di</t>
  </si>
  <si>
    <t>(Qd=Qde +Qdi)</t>
  </si>
  <si>
    <t>Qd</t>
  </si>
  <si>
    <t>=</t>
  </si>
  <si>
    <t>TPf</t>
  </si>
  <si>
    <t>FPf</t>
  </si>
  <si>
    <t>C</t>
  </si>
  <si>
    <t>U</t>
  </si>
  <si>
    <t>FP</t>
  </si>
  <si>
    <t>Qs</t>
  </si>
  <si>
    <t>+  (</t>
  </si>
  <si>
    <t>*</t>
  </si>
  <si>
    <t>) / 500</t>
  </si>
  <si>
    <t>TP</t>
  </si>
  <si>
    <t>testware</t>
  </si>
  <si>
    <t>PT=</t>
  </si>
  <si>
    <t>PT</t>
  </si>
  <si>
    <t>%</t>
  </si>
  <si>
    <t>T</t>
  </si>
  <si>
    <t>Q dynamic</t>
  </si>
  <si>
    <t>TP =</t>
  </si>
  <si>
    <t>E</t>
  </si>
  <si>
    <t>add personal data</t>
  </si>
  <si>
    <t>modify personal data</t>
  </si>
  <si>
    <t>add factor data</t>
  </si>
  <si>
    <t>modify factor data</t>
  </si>
  <si>
    <t>add age group/tariff</t>
  </si>
  <si>
    <t>modify age group/tariff</t>
  </si>
  <si>
    <t>view personal data</t>
  </si>
  <si>
    <t>view factor data</t>
  </si>
  <si>
    <t>view age group/tariff</t>
  </si>
  <si>
    <t>report factor gedata</t>
  </si>
  <si>
    <t>report base data</t>
  </si>
  <si>
    <t>approve/delete personal data</t>
  </si>
  <si>
    <t>create/print tax assessment</t>
  </si>
  <si>
    <t>calculate tax amount/create tax register</t>
  </si>
  <si>
    <t>approve/delete factor data</t>
  </si>
  <si>
    <t>approve/delete age group/tariff</t>
  </si>
  <si>
    <t>report tax register</t>
  </si>
  <si>
    <t>delete tax register</t>
  </si>
  <si>
    <r>
      <t>(1/</t>
    </r>
    <r>
      <rPr>
        <b/>
        <sz val="12"/>
        <rFont val="Verdana"/>
        <family val="2"/>
      </rPr>
      <t>2</t>
    </r>
    <r>
      <rPr>
        <sz val="12"/>
        <rFont val="Verdana"/>
        <family val="2"/>
      </rPr>
      <t>/4)</t>
    </r>
  </si>
  <si>
    <r>
      <t>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</si>
  <si>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</si>
  <si>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r>
      <t>(</t>
    </r>
    <r>
      <rPr>
        <b/>
        <sz val="12"/>
        <rFont val="Verdana"/>
        <family val="2"/>
      </rPr>
      <t>1</t>
    </r>
    <r>
      <rPr>
        <sz val="12"/>
        <rFont val="Verdana"/>
        <family val="2"/>
      </rPr>
      <t>/2/4)</t>
    </r>
  </si>
  <si>
    <r>
      <t>(1/2/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)</t>
    </r>
  </si>
  <si>
    <t>SI</t>
  </si>
  <si>
    <t>Default</t>
  </si>
  <si>
    <t>Incl man.overhead</t>
  </si>
  <si>
    <t>Excl man.overhead</t>
  </si>
  <si>
    <t>2.0</t>
  </si>
  <si>
    <t>TPA® begroten</t>
  </si>
  <si>
    <t>Versie</t>
  </si>
  <si>
    <t>Sogeti kan op geen enkele manier aansprakelijk worden gesteld voor incorrecte resultaten bij het gebruik van dit freeware tool</t>
  </si>
  <si>
    <t>((0,3,4,5,6)*wegingsfactor)/4</t>
  </si>
  <si>
    <t>(wegingsfactor 0,75)</t>
  </si>
  <si>
    <t>(wegingsfactor 0,05)</t>
  </si>
  <si>
    <t>(wegingsfactor 0,10)</t>
  </si>
  <si>
    <t>(wegingsfactor 0,02)</t>
  </si>
  <si>
    <t>functionaliteit</t>
  </si>
  <si>
    <t>beveiliging</t>
  </si>
  <si>
    <t>inpasbaarheid</t>
  </si>
  <si>
    <t>portabiliteit</t>
  </si>
  <si>
    <t>gebr.vriendelijkh.</t>
  </si>
  <si>
    <t>zuinigheid</t>
  </si>
  <si>
    <t>onderhoudbaarh.</t>
  </si>
  <si>
    <t>1) Dynamische kwaliteitsattributen (Qd)</t>
  </si>
  <si>
    <t>expliciet meetbaar</t>
  </si>
  <si>
    <t xml:space="preserve">impliciet meetbaar </t>
  </si>
  <si>
    <t>Af=((Ue+Uy+I+C)/20)*U</t>
  </si>
  <si>
    <t>TPf=FPf*Af*Qd</t>
  </si>
  <si>
    <t>Af</t>
  </si>
  <si>
    <t>2) Functie-afhankelijke variablen (Af) en testpunten (TPf)</t>
  </si>
  <si>
    <t>functie-afh. variabele</t>
  </si>
  <si>
    <r>
      <t>uniformiteit (0,6/</t>
    </r>
    <r>
      <rPr>
        <b/>
        <sz val="12"/>
        <rFont val="Verdana"/>
        <family val="2"/>
      </rPr>
      <t>1</t>
    </r>
    <r>
      <rPr>
        <sz val="12"/>
        <rFont val="Verdana"/>
        <family val="2"/>
      </rPr>
      <t>)</t>
    </r>
  </si>
  <si>
    <r>
      <t>complexiteit 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</si>
  <si>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r>
      <t>systeem impact 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</si>
  <si>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gebruiksintensiteit 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</si>
  <si>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gebruikersbelang 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</si>
  <si>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t>functiepunten</t>
  </si>
  <si>
    <t>testpunten</t>
  </si>
  <si>
    <t>functie\factoren</t>
  </si>
  <si>
    <t>Gi</t>
  </si>
  <si>
    <t>Gb</t>
  </si>
  <si>
    <t>totaal</t>
  </si>
  <si>
    <t>foutmeldingen</t>
  </si>
  <si>
    <t>helpschermen</t>
  </si>
  <si>
    <t>menustructuur</t>
  </si>
  <si>
    <t>som TPf</t>
  </si>
  <si>
    <t>3) Statisch meetbare kwaliteitsattributen (Qs) =</t>
  </si>
  <si>
    <t>flexibiliteit</t>
  </si>
  <si>
    <t>testbaarheid</t>
  </si>
  <si>
    <t>continuiteit</t>
  </si>
  <si>
    <t>controleerbaarheid</t>
  </si>
  <si>
    <t>J/N = 0/16)</t>
  </si>
  <si>
    <r>
      <t>4) Totaal aantal testpunten TP</t>
    </r>
    <r>
      <rPr>
        <sz val="12"/>
        <rFont val="Verdana"/>
        <family val="2"/>
      </rPr>
      <t xml:space="preserve"> (TP= som(TPf) + (FP*Qs)/500)</t>
    </r>
  </si>
  <si>
    <t>TOTAAL AANTAL TESTPUNTEN</t>
  </si>
  <si>
    <t>5) Omgevingsfactor O =</t>
  </si>
  <si>
    <t>testtools</t>
  </si>
  <si>
    <t>voorgaande tests</t>
  </si>
  <si>
    <t>testbasis</t>
  </si>
  <si>
    <t>ontwikkelomgeving</t>
  </si>
  <si>
    <t>testomgeving</t>
  </si>
  <si>
    <t>Vaardigheidsfactor</t>
  </si>
  <si>
    <r>
      <t xml:space="preserve">6) Primaire testuren </t>
    </r>
    <r>
      <rPr>
        <sz val="12"/>
        <rFont val="Verdana"/>
        <family val="2"/>
      </rPr>
      <t>(PT=TP*V*O)</t>
    </r>
  </si>
  <si>
    <t>TOTAAL PRIMAIRE UREN</t>
  </si>
  <si>
    <t>7) Totaal aantal testuren</t>
  </si>
  <si>
    <t>Teamgrootte</t>
  </si>
  <si>
    <t>Managementtools</t>
  </si>
  <si>
    <t>Permanente testorganisatie</t>
  </si>
  <si>
    <t>uur</t>
  </si>
  <si>
    <t>V</t>
  </si>
  <si>
    <t>TOTAAL UREN</t>
  </si>
  <si>
    <t>8) Verdeling over fasen</t>
  </si>
  <si>
    <t>voorbereiding</t>
  </si>
  <si>
    <t>specificatie</t>
  </si>
  <si>
    <t>uitvoering</t>
  </si>
  <si>
    <t>afronding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</si>
</sst>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&quot;\ #,##0_);\(&quot;F&quot;\ #,##0\)"/>
    <numFmt numFmtId="179" formatCode="&quot;F&quot;\ #,##0_);[Red]\(&quot;F&quot;\ #,##0\)"/>
    <numFmt numFmtId="180" formatCode="&quot;F&quot;\ #,##0.00_);\(&quot;F&quot;\ #,##0.00\)"/>
    <numFmt numFmtId="181" formatCode="&quot;F&quot;\ #,##0.00_);[Red]\(&quot;F&quot;\ #,##0.00\)"/>
    <numFmt numFmtId="182" formatCode="_(&quot;F&quot;\ * #,##0_);_(&quot;F&quot;\ * \(#,##0\);_(&quot;F&quot;\ * &quot;-&quot;_);_(@_)"/>
    <numFmt numFmtId="183" formatCode="_(* #,##0_);_(* \(#,##0\);_(* &quot;-&quot;_);_(@_)"/>
    <numFmt numFmtId="184" formatCode="_(&quot;F&quot;\ * #,##0.00_);_(&quot;F&quot;\ * \(#,##0.00\);_(&quot;F&quot;\ 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Fl.&quot;#,##0_);\(&quot;Fl.&quot;#,##0\)"/>
    <numFmt numFmtId="193" formatCode="&quot;Fl.&quot;#,##0_);[Red]\(&quot;Fl.&quot;#,##0\)"/>
    <numFmt numFmtId="194" formatCode="&quot;Fl.&quot;#,##0.00_);\(&quot;Fl.&quot;#,##0.00\)"/>
    <numFmt numFmtId="195" formatCode="&quot;Fl.&quot;#,##0.00_);[Red]\(&quot;Fl.&quot;#,##0.00\)"/>
    <numFmt numFmtId="196" formatCode="d\-m\-yy"/>
    <numFmt numFmtId="197" formatCode="d\-mmm\-yy"/>
    <numFmt numFmtId="198" formatCode="d\-mmm"/>
    <numFmt numFmtId="199" formatCode="mmm\-yy"/>
    <numFmt numFmtId="200" formatCode="d\-m\-yy\ h:mm"/>
    <numFmt numFmtId="201" formatCode="0.##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2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2" fontId="7" fillId="0" borderId="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2" fontId="7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</xdr:row>
      <xdr:rowOff>152400</xdr:rowOff>
    </xdr:from>
    <xdr:to>
      <xdr:col>17</xdr:col>
      <xdr:colOff>9525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23900"/>
          <a:ext cx="1704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</xdr:row>
      <xdr:rowOff>114300</xdr:rowOff>
    </xdr:from>
    <xdr:to>
      <xdr:col>0</xdr:col>
      <xdr:colOff>1238250</xdr:colOff>
      <xdr:row>7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247650" y="495300"/>
          <a:ext cx="990600" cy="866775"/>
          <a:chOff x="300" y="190"/>
          <a:chExt cx="2030" cy="2149"/>
        </a:xfrm>
        <a:solidFill>
          <a:srgbClr val="FFFFFF"/>
        </a:solidFill>
      </xdr:grpSpPr>
      <xdr:grpSp>
        <xdr:nvGrpSpPr>
          <xdr:cNvPr id="3" name="Group 6"/>
          <xdr:cNvGrpSpPr>
            <a:grpSpLocks/>
          </xdr:cNvGrpSpPr>
        </xdr:nvGrpSpPr>
        <xdr:grpSpPr>
          <a:xfrm>
            <a:off x="300" y="190"/>
            <a:ext cx="2030" cy="2149"/>
            <a:chOff x="300" y="190"/>
            <a:chExt cx="2030" cy="2149"/>
          </a:xfrm>
          <a:solidFill>
            <a:srgbClr val="FFFFFF"/>
          </a:solidFill>
        </xdr:grpSpPr>
        <xdr:sp>
          <xdr:nvSpPr>
            <xdr:cNvPr id="4" name="AutoShape 7"/>
            <xdr:cNvSpPr>
              <a:spLocks/>
            </xdr:cNvSpPr>
          </xdr:nvSpPr>
          <xdr:spPr>
            <a:xfrm rot="-3512839">
              <a:off x="351" y="190"/>
              <a:ext cx="1933" cy="1943"/>
            </a:xfrm>
            <a:prstGeom prst="blockArc">
              <a:avLst>
                <a:gd name="adj1" fmla="val 29914898"/>
                <a:gd name="adj2" fmla="val -9944"/>
              </a:avLst>
            </a:prstGeom>
            <a:solidFill>
              <a:srgbClr val="6B5E4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" name="AutoShape 8"/>
            <xdr:cNvSpPr>
              <a:spLocks/>
            </xdr:cNvSpPr>
          </xdr:nvSpPr>
          <xdr:spPr>
            <a:xfrm flipV="1">
              <a:off x="300" y="578"/>
              <a:ext cx="947" cy="815"/>
            </a:xfrm>
            <a:prstGeom prst="triangle">
              <a:avLst/>
            </a:prstGeom>
            <a:solidFill>
              <a:srgbClr val="D88C0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" name="AutoShape 9"/>
            <xdr:cNvSpPr>
              <a:spLocks/>
            </xdr:cNvSpPr>
          </xdr:nvSpPr>
          <xdr:spPr>
            <a:xfrm flipV="1">
              <a:off x="841" y="1524"/>
              <a:ext cx="947" cy="815"/>
            </a:xfrm>
            <a:prstGeom prst="triangle">
              <a:avLst/>
            </a:prstGeom>
            <a:solidFill>
              <a:srgbClr val="C1B5A5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" name="AutoShape 10"/>
            <xdr:cNvSpPr>
              <a:spLocks/>
            </xdr:cNvSpPr>
          </xdr:nvSpPr>
          <xdr:spPr>
            <a:xfrm>
              <a:off x="905" y="579"/>
              <a:ext cx="1425" cy="824"/>
            </a:xfrm>
            <a:prstGeom prst="parallelogram">
              <a:avLst>
                <a:gd name="adj" fmla="val -16513"/>
              </a:avLst>
            </a:prstGeom>
            <a:solidFill>
              <a:srgbClr val="AF262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sp>
        <xdr:nvSpPr>
          <xdr:cNvPr id="8" name="AutoShape 11"/>
          <xdr:cNvSpPr>
            <a:spLocks/>
          </xdr:cNvSpPr>
        </xdr:nvSpPr>
        <xdr:spPr>
          <a:xfrm rot="1765890" flipV="1">
            <a:off x="1884" y="1425"/>
            <a:ext cx="345" cy="272"/>
          </a:xfrm>
          <a:prstGeom prst="triangle">
            <a:avLst>
              <a:gd name="adj" fmla="val 3583"/>
            </a:avLst>
          </a:prstGeom>
          <a:solidFill>
            <a:srgbClr val="6B5E4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I99" sqref="I99"/>
    </sheetView>
  </sheetViews>
  <sheetFormatPr defaultColWidth="9.00390625" defaultRowHeight="12.75"/>
  <cols>
    <col min="1" max="1" width="22.75390625" style="5" customWidth="1"/>
    <col min="2" max="2" width="10.00390625" style="5" customWidth="1"/>
    <col min="3" max="3" width="6.125" style="5" customWidth="1"/>
    <col min="4" max="4" width="6.625" style="5" customWidth="1"/>
    <col min="5" max="5" width="12.875" style="19" customWidth="1"/>
    <col min="6" max="6" width="6.375" style="6" customWidth="1"/>
    <col min="7" max="7" width="4.625" style="6" customWidth="1"/>
    <col min="8" max="8" width="9.75390625" style="6" customWidth="1"/>
    <col min="9" max="9" width="4.75390625" style="6" customWidth="1"/>
    <col min="10" max="10" width="4.625" style="6" customWidth="1"/>
    <col min="11" max="11" width="4.625" style="7" customWidth="1"/>
    <col min="12" max="12" width="7.00390625" style="7" customWidth="1"/>
    <col min="13" max="13" width="4.625" style="7" customWidth="1"/>
    <col min="14" max="14" width="1.875" style="7" customWidth="1"/>
    <col min="15" max="15" width="5.25390625" style="7" customWidth="1"/>
    <col min="16" max="16" width="1.75390625" style="5" customWidth="1"/>
    <col min="17" max="17" width="9.75390625" style="8" customWidth="1"/>
    <col min="18" max="18" width="4.625" style="2" customWidth="1"/>
    <col min="19" max="19" width="1.75390625" style="2" customWidth="1"/>
    <col min="20" max="20" width="10.75390625" style="2" customWidth="1"/>
    <col min="21" max="21" width="4.625" style="2" customWidth="1"/>
    <col min="22" max="22" width="1.75390625" style="2" customWidth="1"/>
    <col min="23" max="23" width="10.25390625" style="2" customWidth="1"/>
    <col min="24" max="24" width="3.125" style="2" customWidth="1"/>
    <col min="25" max="25" width="1.75390625" style="2" customWidth="1"/>
    <col min="26" max="26" width="5.00390625" style="2" customWidth="1"/>
    <col min="27" max="27" width="3.75390625" style="2" customWidth="1"/>
    <col min="28" max="16384" width="10.75390625" style="2" customWidth="1"/>
  </cols>
  <sheetData>
    <row r="1" spans="1:11" ht="15">
      <c r="A1" s="4" t="s">
        <v>53</v>
      </c>
      <c r="E1" s="52" t="s">
        <v>54</v>
      </c>
      <c r="F1" s="53" t="s">
        <v>52</v>
      </c>
      <c r="G1" s="53"/>
      <c r="H1" s="53"/>
      <c r="I1" s="53"/>
      <c r="K1" s="54" t="s">
        <v>0</v>
      </c>
    </row>
    <row r="2" spans="1:5" ht="15">
      <c r="A2" s="51" t="s">
        <v>55</v>
      </c>
      <c r="E2" s="5"/>
    </row>
    <row r="3" spans="1:5" ht="15">
      <c r="A3" s="4"/>
      <c r="E3" s="5"/>
    </row>
    <row r="4" spans="1:5" ht="15">
      <c r="A4" s="4"/>
      <c r="E4" s="5"/>
    </row>
    <row r="5" spans="1:5" ht="15">
      <c r="A5" s="4"/>
      <c r="E5" s="5"/>
    </row>
    <row r="6" spans="1:5" ht="15">
      <c r="A6" s="4"/>
      <c r="E6" s="5"/>
    </row>
    <row r="7" spans="1:5" ht="15">
      <c r="A7" s="4"/>
      <c r="E7" s="5"/>
    </row>
    <row r="8" spans="1:5" ht="15">
      <c r="A8" s="4"/>
      <c r="E8" s="5"/>
    </row>
    <row r="9" spans="1:17" s="3" customFormat="1" ht="15">
      <c r="A9" s="4" t="s">
        <v>68</v>
      </c>
      <c r="B9" s="4"/>
      <c r="C9" s="4"/>
      <c r="D9" s="4"/>
      <c r="E9" s="9"/>
      <c r="F9" s="10"/>
      <c r="G9" s="10"/>
      <c r="H9" s="10"/>
      <c r="I9" s="10"/>
      <c r="J9" s="10"/>
      <c r="K9" s="11"/>
      <c r="L9" s="11"/>
      <c r="M9" s="11"/>
      <c r="N9" s="11"/>
      <c r="O9" s="12"/>
      <c r="P9" s="13"/>
      <c r="Q9" s="14"/>
    </row>
    <row r="10" spans="1:17" s="3" customFormat="1" ht="15">
      <c r="A10" s="4"/>
      <c r="B10" s="5" t="s">
        <v>56</v>
      </c>
      <c r="C10" s="4"/>
      <c r="D10" s="4"/>
      <c r="E10" s="9"/>
      <c r="F10" s="10"/>
      <c r="G10" s="10"/>
      <c r="H10" s="10"/>
      <c r="I10" s="10"/>
      <c r="J10" s="10"/>
      <c r="K10" s="11"/>
      <c r="L10" s="11"/>
      <c r="M10" s="11"/>
      <c r="N10" s="11"/>
      <c r="O10" s="15"/>
      <c r="P10" s="16"/>
      <c r="Q10" s="17"/>
    </row>
    <row r="11" spans="1:17" ht="15">
      <c r="A11" s="5" t="s">
        <v>61</v>
      </c>
      <c r="B11" s="18">
        <v>5</v>
      </c>
      <c r="D11" s="5" t="s">
        <v>57</v>
      </c>
      <c r="O11" s="20"/>
      <c r="P11" s="21"/>
      <c r="Q11" s="22"/>
    </row>
    <row r="12" spans="1:17" ht="15">
      <c r="A12" s="5" t="s">
        <v>62</v>
      </c>
      <c r="B12" s="18">
        <v>3</v>
      </c>
      <c r="D12" s="5" t="s">
        <v>58</v>
      </c>
      <c r="O12" s="20"/>
      <c r="P12" s="21"/>
      <c r="Q12" s="22"/>
    </row>
    <row r="13" spans="1:17" ht="15">
      <c r="A13" s="5" t="s">
        <v>63</v>
      </c>
      <c r="B13" s="18">
        <v>4</v>
      </c>
      <c r="D13" s="5" t="s">
        <v>59</v>
      </c>
      <c r="O13" s="20"/>
      <c r="P13" s="21"/>
      <c r="Q13" s="22"/>
    </row>
    <row r="14" spans="1:17" ht="15">
      <c r="A14" s="5" t="s">
        <v>1</v>
      </c>
      <c r="B14" s="18">
        <v>3</v>
      </c>
      <c r="D14" s="5" t="s">
        <v>58</v>
      </c>
      <c r="O14" s="20"/>
      <c r="P14" s="21"/>
      <c r="Q14" s="22"/>
    </row>
    <row r="15" spans="1:17" ht="15">
      <c r="A15" s="5" t="s">
        <v>64</v>
      </c>
      <c r="B15" s="18">
        <v>3</v>
      </c>
      <c r="D15" s="5" t="s">
        <v>58</v>
      </c>
      <c r="O15" s="20"/>
      <c r="P15" s="21"/>
      <c r="Q15" s="22"/>
    </row>
    <row r="16" spans="1:17" ht="15">
      <c r="A16" s="4" t="s">
        <v>2</v>
      </c>
      <c r="B16" s="5">
        <f>((B11*0.75)+(B12*0.05)+(B13*0.1)+(B14*0.05)+(B15*0.05))/4</f>
        <v>1.1500000000000001</v>
      </c>
      <c r="G16" s="6" t="s">
        <v>69</v>
      </c>
      <c r="O16" s="20"/>
      <c r="P16" s="21"/>
      <c r="Q16" s="22"/>
    </row>
    <row r="17" spans="1:17" ht="15">
      <c r="A17" s="5" t="s">
        <v>65</v>
      </c>
      <c r="B17" s="18">
        <v>0.02</v>
      </c>
      <c r="D17" s="5" t="s">
        <v>60</v>
      </c>
      <c r="O17" s="20"/>
      <c r="P17" s="21"/>
      <c r="Q17" s="22"/>
    </row>
    <row r="18" spans="1:17" ht="15">
      <c r="A18" s="5" t="s">
        <v>66</v>
      </c>
      <c r="B18" s="18">
        <v>0</v>
      </c>
      <c r="D18" s="5" t="s">
        <v>60</v>
      </c>
      <c r="O18" s="20"/>
      <c r="P18" s="21"/>
      <c r="Q18" s="22"/>
    </row>
    <row r="19" spans="1:17" ht="15">
      <c r="A19" s="5" t="s">
        <v>1</v>
      </c>
      <c r="B19" s="18">
        <v>0</v>
      </c>
      <c r="D19" s="5" t="s">
        <v>60</v>
      </c>
      <c r="O19" s="20"/>
      <c r="P19" s="21"/>
      <c r="Q19" s="22"/>
    </row>
    <row r="20" spans="1:17" ht="15">
      <c r="A20" s="5" t="s">
        <v>67</v>
      </c>
      <c r="B20" s="18">
        <v>0</v>
      </c>
      <c r="D20" s="5" t="s">
        <v>60</v>
      </c>
      <c r="O20" s="20"/>
      <c r="P20" s="21"/>
      <c r="Q20" s="22"/>
    </row>
    <row r="21" spans="1:17" ht="15">
      <c r="A21" s="4" t="s">
        <v>3</v>
      </c>
      <c r="B21" s="5">
        <f>SUM(B17:B20)</f>
        <v>0.02</v>
      </c>
      <c r="G21" s="6" t="s">
        <v>70</v>
      </c>
      <c r="O21" s="20"/>
      <c r="P21" s="21"/>
      <c r="Q21" s="22"/>
    </row>
    <row r="22" spans="1:17" ht="15">
      <c r="A22" s="4" t="s">
        <v>22</v>
      </c>
      <c r="B22" s="5">
        <f>B16+B21</f>
        <v>1.1700000000000002</v>
      </c>
      <c r="D22" s="5" t="s">
        <v>4</v>
      </c>
      <c r="K22" s="5"/>
      <c r="L22" s="5"/>
      <c r="M22" s="5"/>
      <c r="N22" s="5"/>
      <c r="O22" s="20" t="s">
        <v>5</v>
      </c>
      <c r="P22" s="21" t="s">
        <v>6</v>
      </c>
      <c r="Q22" s="22">
        <f>B22</f>
        <v>1.1700000000000002</v>
      </c>
    </row>
    <row r="23" spans="15:17" ht="15">
      <c r="O23" s="20"/>
      <c r="P23" s="21"/>
      <c r="Q23" s="22"/>
    </row>
    <row r="24" spans="1:17" s="3" customFormat="1" ht="15">
      <c r="A24" s="4" t="s">
        <v>74</v>
      </c>
      <c r="B24" s="4"/>
      <c r="C24" s="4"/>
      <c r="D24" s="4"/>
      <c r="E24" s="9"/>
      <c r="F24" s="10"/>
      <c r="G24" s="10"/>
      <c r="H24" s="10"/>
      <c r="I24" s="10"/>
      <c r="J24" s="10"/>
      <c r="K24" s="11"/>
      <c r="L24" s="11"/>
      <c r="M24" s="11"/>
      <c r="N24" s="11"/>
      <c r="O24" s="15"/>
      <c r="P24" s="16"/>
      <c r="Q24" s="17"/>
    </row>
    <row r="25" spans="1:17" s="3" customFormat="1" ht="15">
      <c r="A25" s="8" t="s">
        <v>71</v>
      </c>
      <c r="B25" s="4"/>
      <c r="C25" s="4"/>
      <c r="D25" s="4"/>
      <c r="E25" s="9"/>
      <c r="F25" s="10"/>
      <c r="G25" s="10"/>
      <c r="H25" s="10"/>
      <c r="I25" s="10"/>
      <c r="J25" s="10"/>
      <c r="K25" s="11"/>
      <c r="L25" s="11"/>
      <c r="M25" s="11"/>
      <c r="N25" s="11"/>
      <c r="O25" s="15"/>
      <c r="P25" s="16"/>
      <c r="Q25" s="17"/>
    </row>
    <row r="26" spans="1:27" s="1" customFormat="1" ht="15">
      <c r="A26" s="8" t="s">
        <v>72</v>
      </c>
      <c r="B26" s="23"/>
      <c r="C26" s="23"/>
      <c r="D26" s="23"/>
      <c r="E26" s="7"/>
      <c r="F26" s="24"/>
      <c r="G26" s="24"/>
      <c r="H26" s="23"/>
      <c r="I26" s="25"/>
      <c r="J26" s="26"/>
      <c r="K26" s="26"/>
      <c r="L26" s="27" t="s">
        <v>75</v>
      </c>
      <c r="M26" s="28"/>
      <c r="N26" s="28"/>
      <c r="O26" s="20"/>
      <c r="P26" s="29"/>
      <c r="Q26" s="22"/>
      <c r="R26" s="2"/>
      <c r="S26" s="2"/>
      <c r="T26" s="2"/>
      <c r="U26" s="2"/>
      <c r="V26" s="2"/>
      <c r="W26"/>
      <c r="X26"/>
      <c r="Y26"/>
      <c r="Z26"/>
      <c r="AA26"/>
    </row>
    <row r="27" spans="1:27" s="1" customFormat="1" ht="15">
      <c r="A27" s="23"/>
      <c r="B27" s="23"/>
      <c r="C27" s="23"/>
      <c r="D27" s="23"/>
      <c r="E27" s="7"/>
      <c r="F27" s="24"/>
      <c r="G27" s="23"/>
      <c r="H27" s="25"/>
      <c r="I27" s="26"/>
      <c r="J27" s="26"/>
      <c r="K27" s="30" t="s">
        <v>76</v>
      </c>
      <c r="L27" s="7"/>
      <c r="M27" s="7"/>
      <c r="N27" s="7"/>
      <c r="O27" s="20"/>
      <c r="P27" s="29"/>
      <c r="Q27" s="22"/>
      <c r="R27"/>
      <c r="S27" s="2"/>
      <c r="T27"/>
      <c r="U27"/>
      <c r="V27" s="2"/>
      <c r="W27"/>
      <c r="X27"/>
      <c r="Y27"/>
      <c r="Z27"/>
      <c r="AA27"/>
    </row>
    <row r="28" spans="1:27" s="1" customFormat="1" ht="15">
      <c r="A28" s="23"/>
      <c r="B28" s="23"/>
      <c r="C28" s="23"/>
      <c r="D28" s="23"/>
      <c r="E28" s="7"/>
      <c r="F28" s="23"/>
      <c r="G28" s="25"/>
      <c r="H28" s="26"/>
      <c r="I28" s="26"/>
      <c r="J28" s="30" t="s">
        <v>77</v>
      </c>
      <c r="K28" s="7"/>
      <c r="L28" s="7"/>
      <c r="M28" s="7"/>
      <c r="N28" s="7"/>
      <c r="O28" s="20"/>
      <c r="P28" s="29"/>
      <c r="Q28" s="22"/>
      <c r="R28"/>
      <c r="S28" s="2"/>
      <c r="T28"/>
      <c r="U28"/>
      <c r="V28" s="2"/>
      <c r="W28"/>
      <c r="X28"/>
      <c r="Y28"/>
      <c r="Z28"/>
      <c r="AA28"/>
    </row>
    <row r="29" spans="1:27" s="1" customFormat="1" ht="15">
      <c r="A29" s="23"/>
      <c r="B29" s="23"/>
      <c r="C29" s="23"/>
      <c r="D29" s="23"/>
      <c r="E29" s="23"/>
      <c r="F29" s="31"/>
      <c r="G29" s="26"/>
      <c r="H29" s="26"/>
      <c r="I29" s="30" t="s">
        <v>78</v>
      </c>
      <c r="J29" s="24"/>
      <c r="K29" s="7"/>
      <c r="L29" s="7"/>
      <c r="M29" s="7"/>
      <c r="N29" s="7"/>
      <c r="O29" s="20"/>
      <c r="P29" s="29"/>
      <c r="Q29" s="22"/>
      <c r="R29"/>
      <c r="S29" s="2"/>
      <c r="T29"/>
      <c r="U29"/>
      <c r="V29" s="2"/>
      <c r="W29"/>
      <c r="X29"/>
      <c r="Y29"/>
      <c r="Z29"/>
      <c r="AA29"/>
    </row>
    <row r="30" spans="1:27" s="1" customFormat="1" ht="15">
      <c r="A30" s="23"/>
      <c r="B30" s="23"/>
      <c r="C30" s="23"/>
      <c r="D30" s="23"/>
      <c r="E30" s="32"/>
      <c r="F30" s="33"/>
      <c r="G30" s="26"/>
      <c r="H30" s="30" t="s">
        <v>79</v>
      </c>
      <c r="I30" s="24"/>
      <c r="J30" s="24"/>
      <c r="K30" s="7"/>
      <c r="L30" s="7"/>
      <c r="M30" s="7"/>
      <c r="N30" s="7"/>
      <c r="O30" s="20"/>
      <c r="P30" s="29"/>
      <c r="Q30" s="22"/>
      <c r="R30"/>
      <c r="S30" s="2"/>
      <c r="T30"/>
      <c r="U30"/>
      <c r="V30" s="2"/>
      <c r="W30"/>
      <c r="X30"/>
      <c r="Y30"/>
      <c r="Z30"/>
      <c r="AA30"/>
    </row>
    <row r="31" spans="1:27" s="1" customFormat="1" ht="15">
      <c r="A31" s="23"/>
      <c r="B31" s="23"/>
      <c r="C31" s="23"/>
      <c r="D31" s="32"/>
      <c r="E31" s="33"/>
      <c r="F31" s="26"/>
      <c r="G31" s="30" t="s">
        <v>80</v>
      </c>
      <c r="H31" s="24"/>
      <c r="I31" s="24"/>
      <c r="J31" s="24"/>
      <c r="K31" s="7"/>
      <c r="L31" s="7"/>
      <c r="M31" s="7"/>
      <c r="N31" s="7"/>
      <c r="O31" s="20"/>
      <c r="P31" s="29"/>
      <c r="Q31" s="22"/>
      <c r="R31"/>
      <c r="S31" s="2"/>
      <c r="T31"/>
      <c r="U31"/>
      <c r="V31" s="2"/>
      <c r="W31" s="2"/>
      <c r="X31" s="2"/>
      <c r="Y31" s="2"/>
      <c r="Z31" s="2"/>
      <c r="AA31" s="2"/>
    </row>
    <row r="32" spans="1:27" s="1" customFormat="1" ht="15">
      <c r="A32" s="23"/>
      <c r="B32" s="23"/>
      <c r="C32" s="32"/>
      <c r="D32" s="34"/>
      <c r="E32" s="33"/>
      <c r="F32" s="30" t="s">
        <v>81</v>
      </c>
      <c r="G32" s="24"/>
      <c r="H32" s="24"/>
      <c r="I32" s="24"/>
      <c r="J32" s="24"/>
      <c r="K32" s="7"/>
      <c r="L32" s="7"/>
      <c r="M32" s="7"/>
      <c r="N32" s="7"/>
      <c r="O32" s="20"/>
      <c r="P32" s="29"/>
      <c r="Q32" s="22"/>
      <c r="R32"/>
      <c r="S32" s="2"/>
      <c r="T32"/>
      <c r="U32"/>
      <c r="V32" s="2"/>
      <c r="W32" s="2"/>
      <c r="X32" s="2"/>
      <c r="Y32" s="2"/>
      <c r="Z32" s="2"/>
      <c r="AA32" s="2"/>
    </row>
    <row r="33" spans="1:27" s="1" customFormat="1" ht="15">
      <c r="A33" s="23"/>
      <c r="B33" s="32"/>
      <c r="C33" s="34"/>
      <c r="D33" s="34"/>
      <c r="E33" s="27" t="s">
        <v>82</v>
      </c>
      <c r="F33" s="24"/>
      <c r="G33" s="24"/>
      <c r="H33" s="24"/>
      <c r="I33" s="24"/>
      <c r="J33" s="24"/>
      <c r="K33" s="7"/>
      <c r="L33" s="7"/>
      <c r="M33" s="7"/>
      <c r="N33" s="7"/>
      <c r="O33" s="20"/>
      <c r="P33" s="29"/>
      <c r="Q33" s="22"/>
      <c r="R33"/>
      <c r="S33" s="2"/>
      <c r="T33"/>
      <c r="U33"/>
      <c r="V33" s="2"/>
      <c r="W33" s="2"/>
      <c r="X33" s="2"/>
      <c r="Y33" s="2"/>
      <c r="Z33" s="2"/>
      <c r="AA33" s="2"/>
    </row>
    <row r="34" spans="1:27" ht="15">
      <c r="A34" s="5" t="s">
        <v>83</v>
      </c>
      <c r="E34" s="19" t="s">
        <v>7</v>
      </c>
      <c r="F34" s="6" t="s">
        <v>8</v>
      </c>
      <c r="G34" s="6" t="s">
        <v>85</v>
      </c>
      <c r="H34" s="5" t="s">
        <v>84</v>
      </c>
      <c r="I34" s="6" t="s">
        <v>48</v>
      </c>
      <c r="J34" s="6" t="s">
        <v>9</v>
      </c>
      <c r="K34" s="6" t="s">
        <v>10</v>
      </c>
      <c r="L34" s="7" t="s">
        <v>73</v>
      </c>
      <c r="O34" s="20"/>
      <c r="P34" s="21"/>
      <c r="Q34" s="22"/>
      <c r="R34"/>
      <c r="S34"/>
      <c r="T34"/>
      <c r="U34"/>
      <c r="V34"/>
      <c r="W34"/>
      <c r="X34"/>
      <c r="Y34"/>
      <c r="Z34"/>
      <c r="AA34"/>
    </row>
    <row r="35" spans="8:27" ht="15">
      <c r="H35" s="5"/>
      <c r="K35" s="6"/>
      <c r="O35" s="20"/>
      <c r="P35" s="21"/>
      <c r="Q35" s="22"/>
      <c r="R35"/>
      <c r="S35"/>
      <c r="T35"/>
      <c r="U35"/>
      <c r="V35"/>
      <c r="W35"/>
      <c r="X35"/>
      <c r="Y35"/>
      <c r="Z35"/>
      <c r="AA35"/>
    </row>
    <row r="36" spans="1:27" ht="15">
      <c r="A36" s="5" t="s">
        <v>25</v>
      </c>
      <c r="E36" s="35">
        <f aca="true" t="shared" si="0" ref="E36:E41">F36*L36*$B$22</f>
        <v>13.455000000000002</v>
      </c>
      <c r="F36" s="36">
        <v>10</v>
      </c>
      <c r="G36" s="36">
        <v>12</v>
      </c>
      <c r="H36" s="37">
        <v>4</v>
      </c>
      <c r="I36" s="36">
        <v>4</v>
      </c>
      <c r="J36" s="36">
        <v>3</v>
      </c>
      <c r="K36" s="36">
        <v>1</v>
      </c>
      <c r="L36" s="7">
        <f aca="true" t="shared" si="1" ref="L36:L41">((G36+H36+I36+J36)/20)*K36</f>
        <v>1.15</v>
      </c>
      <c r="O36" s="20"/>
      <c r="P36" s="21"/>
      <c r="Q36" s="22"/>
      <c r="R36"/>
      <c r="S36"/>
      <c r="T36"/>
      <c r="U36"/>
      <c r="V36"/>
      <c r="W36"/>
      <c r="X36"/>
      <c r="Y36"/>
      <c r="Z36"/>
      <c r="AA36"/>
    </row>
    <row r="37" spans="1:27" ht="15">
      <c r="A37" s="5" t="s">
        <v>26</v>
      </c>
      <c r="E37" s="35">
        <f t="shared" si="0"/>
        <v>2.6325000000000003</v>
      </c>
      <c r="F37" s="36">
        <v>3</v>
      </c>
      <c r="G37" s="36">
        <v>6</v>
      </c>
      <c r="H37" s="37">
        <v>2</v>
      </c>
      <c r="I37" s="36">
        <v>4</v>
      </c>
      <c r="J37" s="36">
        <v>3</v>
      </c>
      <c r="K37" s="36">
        <v>1</v>
      </c>
      <c r="L37" s="7">
        <f t="shared" si="1"/>
        <v>0.75</v>
      </c>
      <c r="O37" s="20"/>
      <c r="P37" s="21"/>
      <c r="Q37" s="22"/>
      <c r="R37"/>
      <c r="S37"/>
      <c r="T37"/>
      <c r="U37"/>
      <c r="V37"/>
      <c r="W37"/>
      <c r="X37"/>
      <c r="Y37"/>
      <c r="Z37"/>
      <c r="AA37"/>
    </row>
    <row r="38" spans="1:27" ht="15">
      <c r="A38" s="5" t="s">
        <v>31</v>
      </c>
      <c r="E38" s="35">
        <f t="shared" si="0"/>
        <v>1.7550000000000003</v>
      </c>
      <c r="F38" s="36">
        <v>3</v>
      </c>
      <c r="G38" s="36">
        <v>3</v>
      </c>
      <c r="H38" s="37">
        <v>2</v>
      </c>
      <c r="I38" s="36">
        <v>2</v>
      </c>
      <c r="J38" s="36">
        <v>3</v>
      </c>
      <c r="K38" s="36">
        <v>1</v>
      </c>
      <c r="L38" s="7">
        <f t="shared" si="1"/>
        <v>0.5</v>
      </c>
      <c r="O38" s="20"/>
      <c r="P38" s="21"/>
      <c r="Q38" s="22"/>
      <c r="R38"/>
      <c r="S38"/>
      <c r="T38"/>
      <c r="U38"/>
      <c r="V38"/>
      <c r="W38"/>
      <c r="X38"/>
      <c r="Y38"/>
      <c r="Z38"/>
      <c r="AA38"/>
    </row>
    <row r="39" spans="1:27" ht="15">
      <c r="A39" s="5" t="s">
        <v>36</v>
      </c>
      <c r="E39" s="35">
        <f t="shared" si="0"/>
        <v>8.599500000000003</v>
      </c>
      <c r="F39" s="36">
        <v>7</v>
      </c>
      <c r="G39" s="36">
        <v>12</v>
      </c>
      <c r="H39" s="37">
        <v>2</v>
      </c>
      <c r="I39" s="36">
        <v>4</v>
      </c>
      <c r="J39" s="36">
        <v>3</v>
      </c>
      <c r="K39" s="36">
        <v>1</v>
      </c>
      <c r="L39" s="7">
        <f t="shared" si="1"/>
        <v>1.05</v>
      </c>
      <c r="O39" s="20"/>
      <c r="P39" s="21"/>
      <c r="Q39" s="22"/>
      <c r="R39"/>
      <c r="S39"/>
      <c r="T39"/>
      <c r="U39"/>
      <c r="V39"/>
      <c r="W39"/>
      <c r="X39"/>
      <c r="Y39"/>
      <c r="Z39"/>
      <c r="AA39"/>
    </row>
    <row r="40" spans="1:27" ht="15">
      <c r="A40" s="5" t="s">
        <v>37</v>
      </c>
      <c r="E40" s="35">
        <f t="shared" si="0"/>
        <v>8.190000000000001</v>
      </c>
      <c r="F40" s="36">
        <v>5</v>
      </c>
      <c r="G40" s="36">
        <v>12</v>
      </c>
      <c r="H40" s="37">
        <v>2</v>
      </c>
      <c r="I40" s="36">
        <v>2</v>
      </c>
      <c r="J40" s="36">
        <v>12</v>
      </c>
      <c r="K40" s="36">
        <v>1</v>
      </c>
      <c r="L40" s="7">
        <f t="shared" si="1"/>
        <v>1.4</v>
      </c>
      <c r="O40" s="20"/>
      <c r="P40" s="21"/>
      <c r="Q40" s="22"/>
      <c r="R40"/>
      <c r="S40"/>
      <c r="T40"/>
      <c r="U40"/>
      <c r="V40"/>
      <c r="W40"/>
      <c r="X40"/>
      <c r="Y40"/>
      <c r="Z40"/>
      <c r="AA40"/>
    </row>
    <row r="41" spans="1:17" ht="15">
      <c r="A41" s="5" t="s">
        <v>38</v>
      </c>
      <c r="E41" s="35">
        <f t="shared" si="0"/>
        <v>14.040000000000003</v>
      </c>
      <c r="F41" s="36">
        <v>8</v>
      </c>
      <c r="G41" s="36">
        <v>12</v>
      </c>
      <c r="H41" s="37">
        <v>4</v>
      </c>
      <c r="I41" s="36">
        <v>2</v>
      </c>
      <c r="J41" s="36">
        <v>12</v>
      </c>
      <c r="K41" s="36">
        <v>1</v>
      </c>
      <c r="L41" s="7">
        <f t="shared" si="1"/>
        <v>1.5</v>
      </c>
      <c r="O41" s="20"/>
      <c r="P41" s="21"/>
      <c r="Q41" s="22"/>
    </row>
    <row r="42" spans="5:18" ht="15">
      <c r="E42" s="35"/>
      <c r="F42" s="36"/>
      <c r="G42" s="36"/>
      <c r="H42" s="37"/>
      <c r="I42" s="36"/>
      <c r="J42" s="36"/>
      <c r="K42" s="36"/>
      <c r="O42" s="20"/>
      <c r="P42" s="21"/>
      <c r="Q42" s="22"/>
      <c r="R42"/>
    </row>
    <row r="43" spans="1:18" ht="15">
      <c r="A43" s="5" t="s">
        <v>27</v>
      </c>
      <c r="E43" s="35">
        <f>F43*L43*$B$22</f>
        <v>9.4185</v>
      </c>
      <c r="F43" s="36">
        <v>7</v>
      </c>
      <c r="G43" s="36">
        <v>12</v>
      </c>
      <c r="H43" s="37">
        <v>4</v>
      </c>
      <c r="I43" s="36">
        <v>4</v>
      </c>
      <c r="J43" s="36">
        <v>3</v>
      </c>
      <c r="K43" s="36">
        <v>1</v>
      </c>
      <c r="L43" s="7">
        <f>((G43+H43+I43+J43)/20)*K43</f>
        <v>1.15</v>
      </c>
      <c r="O43" s="20"/>
      <c r="P43" s="21"/>
      <c r="Q43" s="22"/>
      <c r="R43"/>
    </row>
    <row r="44" spans="1:18" ht="15">
      <c r="A44" s="5" t="s">
        <v>28</v>
      </c>
      <c r="E44" s="35">
        <f>F44*L44*$B$22</f>
        <v>2.6325000000000003</v>
      </c>
      <c r="F44" s="36">
        <v>3</v>
      </c>
      <c r="G44" s="36">
        <v>6</v>
      </c>
      <c r="H44" s="37">
        <v>2</v>
      </c>
      <c r="I44" s="36">
        <v>4</v>
      </c>
      <c r="J44" s="36">
        <v>3</v>
      </c>
      <c r="K44" s="36">
        <v>1</v>
      </c>
      <c r="L44" s="7">
        <f>((G44+H44+I44+J44)/20)*K44</f>
        <v>0.75</v>
      </c>
      <c r="O44" s="20"/>
      <c r="P44" s="21"/>
      <c r="Q44" s="22"/>
      <c r="R44"/>
    </row>
    <row r="45" spans="1:18" ht="15">
      <c r="A45" s="5" t="s">
        <v>32</v>
      </c>
      <c r="E45" s="35">
        <f>F45*L45*$B$22</f>
        <v>1.7550000000000003</v>
      </c>
      <c r="F45" s="36">
        <v>3</v>
      </c>
      <c r="G45" s="36">
        <v>3</v>
      </c>
      <c r="H45" s="37">
        <v>2</v>
      </c>
      <c r="I45" s="36">
        <v>2</v>
      </c>
      <c r="J45" s="36">
        <v>3</v>
      </c>
      <c r="K45" s="36">
        <v>1</v>
      </c>
      <c r="L45" s="7">
        <f>((G45+H45+I45+J45)/20)*K45</f>
        <v>0.5</v>
      </c>
      <c r="O45" s="20"/>
      <c r="P45" s="21"/>
      <c r="Q45" s="22"/>
      <c r="R45"/>
    </row>
    <row r="46" spans="1:18" ht="15">
      <c r="A46" s="5" t="s">
        <v>39</v>
      </c>
      <c r="E46" s="35">
        <f>F46*L46*$B$22</f>
        <v>8.073</v>
      </c>
      <c r="F46" s="36">
        <v>6</v>
      </c>
      <c r="G46" s="36">
        <v>12</v>
      </c>
      <c r="H46" s="37">
        <v>4</v>
      </c>
      <c r="I46" s="36">
        <v>4</v>
      </c>
      <c r="J46" s="36">
        <v>3</v>
      </c>
      <c r="K46" s="36">
        <v>1</v>
      </c>
      <c r="L46" s="7">
        <f>((G46+H46+I46+J46)/20)*K46</f>
        <v>1.15</v>
      </c>
      <c r="O46" s="20"/>
      <c r="P46" s="21"/>
      <c r="Q46" s="22"/>
      <c r="R46"/>
    </row>
    <row r="47" spans="1:18" ht="15">
      <c r="A47" s="5" t="s">
        <v>34</v>
      </c>
      <c r="E47" s="35">
        <f>F47*L47*$B$22</f>
        <v>2.3400000000000003</v>
      </c>
      <c r="F47" s="36">
        <v>4</v>
      </c>
      <c r="G47" s="36">
        <v>3</v>
      </c>
      <c r="H47" s="37">
        <v>2</v>
      </c>
      <c r="I47" s="36">
        <v>2</v>
      </c>
      <c r="J47" s="36">
        <v>3</v>
      </c>
      <c r="K47" s="36">
        <v>1</v>
      </c>
      <c r="L47" s="7">
        <f>((G47+H47+I47+J47)/20)*K47</f>
        <v>0.5</v>
      </c>
      <c r="O47" s="20"/>
      <c r="P47" s="21"/>
      <c r="Q47" s="22"/>
      <c r="R47"/>
    </row>
    <row r="48" spans="5:17" ht="15">
      <c r="E48" s="35"/>
      <c r="F48" s="36"/>
      <c r="G48" s="36"/>
      <c r="H48" s="37"/>
      <c r="I48" s="36"/>
      <c r="J48" s="36"/>
      <c r="K48" s="36"/>
      <c r="O48" s="20"/>
      <c r="P48" s="21"/>
      <c r="Q48" s="22"/>
    </row>
    <row r="49" spans="1:17" ht="15">
      <c r="A49" s="5" t="s">
        <v>29</v>
      </c>
      <c r="E49" s="35">
        <f>F49*L49*$B$22</f>
        <v>14.742000000000004</v>
      </c>
      <c r="F49" s="36">
        <v>12</v>
      </c>
      <c r="G49" s="36">
        <v>12</v>
      </c>
      <c r="H49" s="37">
        <v>2</v>
      </c>
      <c r="I49" s="36">
        <v>4</v>
      </c>
      <c r="J49" s="36">
        <v>3</v>
      </c>
      <c r="K49" s="36">
        <v>1</v>
      </c>
      <c r="L49" s="7">
        <f>((G49+H49+I49+J49)/20)*K49</f>
        <v>1.05</v>
      </c>
      <c r="O49" s="20"/>
      <c r="P49" s="21"/>
      <c r="Q49" s="22"/>
    </row>
    <row r="50" spans="1:18" ht="15">
      <c r="A50" s="5" t="s">
        <v>30</v>
      </c>
      <c r="E50" s="35">
        <f>F50*L50*$B$22</f>
        <v>3.5100000000000007</v>
      </c>
      <c r="F50" s="36">
        <v>4</v>
      </c>
      <c r="G50" s="36">
        <v>6</v>
      </c>
      <c r="H50" s="37">
        <v>2</v>
      </c>
      <c r="I50" s="36">
        <v>4</v>
      </c>
      <c r="J50" s="36">
        <v>3</v>
      </c>
      <c r="K50" s="36">
        <v>1</v>
      </c>
      <c r="L50" s="7">
        <f>((G50+H50+I50+J50)/20)*K50</f>
        <v>0.75</v>
      </c>
      <c r="O50" s="20"/>
      <c r="P50" s="21"/>
      <c r="Q50" s="22"/>
      <c r="R50"/>
    </row>
    <row r="51" spans="1:18" ht="15">
      <c r="A51" s="5" t="s">
        <v>33</v>
      </c>
      <c r="E51" s="35">
        <f>F51*L51*$B$22</f>
        <v>2.3400000000000003</v>
      </c>
      <c r="F51" s="36">
        <v>4</v>
      </c>
      <c r="G51" s="36">
        <v>3</v>
      </c>
      <c r="H51" s="37">
        <v>2</v>
      </c>
      <c r="I51" s="36">
        <v>2</v>
      </c>
      <c r="J51" s="36">
        <v>3</v>
      </c>
      <c r="K51" s="36">
        <v>1</v>
      </c>
      <c r="L51" s="7">
        <f>((G51+H51+I51+J51)/20)*K51</f>
        <v>0.5</v>
      </c>
      <c r="O51" s="20"/>
      <c r="P51" s="21"/>
      <c r="Q51" s="22"/>
      <c r="R51"/>
    </row>
    <row r="52" spans="1:18" ht="15">
      <c r="A52" s="5" t="s">
        <v>40</v>
      </c>
      <c r="E52" s="35">
        <f>F52*L52*$B$22</f>
        <v>8.599500000000003</v>
      </c>
      <c r="F52" s="36">
        <v>7</v>
      </c>
      <c r="G52" s="36">
        <v>12</v>
      </c>
      <c r="H52" s="37">
        <v>2</v>
      </c>
      <c r="I52" s="36">
        <v>4</v>
      </c>
      <c r="J52" s="36">
        <v>3</v>
      </c>
      <c r="K52" s="36">
        <v>1</v>
      </c>
      <c r="L52" s="7">
        <f>((G52+H52+I52+J52)/20)*K52</f>
        <v>1.05</v>
      </c>
      <c r="O52" s="20"/>
      <c r="P52" s="21"/>
      <c r="Q52" s="22"/>
      <c r="R52"/>
    </row>
    <row r="53" spans="1:18" ht="15">
      <c r="A53" s="5" t="s">
        <v>35</v>
      </c>
      <c r="E53" s="35">
        <f>F53*L53*$B$22</f>
        <v>3.5100000000000007</v>
      </c>
      <c r="F53" s="36">
        <v>5</v>
      </c>
      <c r="G53" s="36">
        <v>3</v>
      </c>
      <c r="H53" s="37">
        <v>4</v>
      </c>
      <c r="I53" s="36">
        <v>2</v>
      </c>
      <c r="J53" s="36">
        <v>3</v>
      </c>
      <c r="K53" s="36">
        <v>1</v>
      </c>
      <c r="L53" s="7">
        <f>((G53+H53+I53+J53)/20)*K53</f>
        <v>0.6</v>
      </c>
      <c r="O53" s="20"/>
      <c r="P53" s="21"/>
      <c r="Q53" s="22"/>
      <c r="R53"/>
    </row>
    <row r="54" spans="5:18" ht="15">
      <c r="E54" s="35"/>
      <c r="F54" s="36"/>
      <c r="G54" s="36"/>
      <c r="H54" s="37"/>
      <c r="I54" s="36"/>
      <c r="J54" s="36"/>
      <c r="K54" s="36"/>
      <c r="O54" s="20"/>
      <c r="P54" s="21"/>
      <c r="Q54" s="22"/>
      <c r="R54"/>
    </row>
    <row r="55" spans="1:18" ht="15">
      <c r="A55" s="5" t="s">
        <v>41</v>
      </c>
      <c r="E55" s="35">
        <f>F55*L55*$B$22</f>
        <v>3.7440000000000007</v>
      </c>
      <c r="F55" s="36">
        <v>4</v>
      </c>
      <c r="G55" s="36">
        <v>6</v>
      </c>
      <c r="H55" s="37">
        <v>2</v>
      </c>
      <c r="I55" s="36">
        <v>2</v>
      </c>
      <c r="J55" s="36">
        <v>6</v>
      </c>
      <c r="K55" s="36">
        <v>1</v>
      </c>
      <c r="L55" s="7">
        <f>((G55+H55+I55+J55)/20)*K55</f>
        <v>0.8</v>
      </c>
      <c r="O55" s="20"/>
      <c r="P55" s="21"/>
      <c r="Q55" s="22"/>
      <c r="R55"/>
    </row>
    <row r="56" spans="1:17" ht="15">
      <c r="A56" s="5" t="s">
        <v>42</v>
      </c>
      <c r="E56" s="35">
        <f>F56*L56*$B$22</f>
        <v>2.2815000000000003</v>
      </c>
      <c r="F56" s="36">
        <v>3</v>
      </c>
      <c r="G56" s="36">
        <v>6</v>
      </c>
      <c r="H56" s="37">
        <v>2</v>
      </c>
      <c r="I56" s="36">
        <v>2</v>
      </c>
      <c r="J56" s="36">
        <v>3</v>
      </c>
      <c r="K56" s="36">
        <v>1</v>
      </c>
      <c r="L56" s="7">
        <f>((G56+H56+I56+J56)/20)*K56</f>
        <v>0.65</v>
      </c>
      <c r="O56" s="20"/>
      <c r="P56" s="21"/>
      <c r="Q56" s="22"/>
    </row>
    <row r="57" spans="5:17" ht="15">
      <c r="E57" s="35"/>
      <c r="F57" s="36"/>
      <c r="G57" s="36"/>
      <c r="H57" s="37"/>
      <c r="I57" s="36"/>
      <c r="J57" s="36"/>
      <c r="K57" s="36"/>
      <c r="O57" s="20"/>
      <c r="P57" s="21"/>
      <c r="Q57" s="22"/>
    </row>
    <row r="58" spans="1:17" ht="15">
      <c r="A58" s="5" t="s">
        <v>87</v>
      </c>
      <c r="E58" s="35">
        <f>F58*L58*$B$22</f>
        <v>3.978</v>
      </c>
      <c r="F58" s="36">
        <v>4</v>
      </c>
      <c r="G58" s="36">
        <v>6</v>
      </c>
      <c r="H58" s="37">
        <v>4</v>
      </c>
      <c r="I58" s="36">
        <v>4</v>
      </c>
      <c r="J58" s="36">
        <v>3</v>
      </c>
      <c r="K58" s="36">
        <v>1</v>
      </c>
      <c r="L58" s="7">
        <f>((G58+H58+I58+J58)/20)*K58</f>
        <v>0.85</v>
      </c>
      <c r="O58" s="20"/>
      <c r="P58" s="21"/>
      <c r="Q58" s="22"/>
    </row>
    <row r="59" spans="1:17" ht="15">
      <c r="A59" s="5" t="s">
        <v>88</v>
      </c>
      <c r="E59" s="35">
        <f>F59*L59*$B$22</f>
        <v>3.978</v>
      </c>
      <c r="F59" s="36">
        <v>4</v>
      </c>
      <c r="G59" s="36">
        <v>6</v>
      </c>
      <c r="H59" s="37">
        <v>4</v>
      </c>
      <c r="I59" s="36">
        <v>4</v>
      </c>
      <c r="J59" s="36">
        <v>3</v>
      </c>
      <c r="K59" s="36">
        <v>1</v>
      </c>
      <c r="L59" s="7">
        <f>((G59+H59+I59+J59)/20)*K59</f>
        <v>0.85</v>
      </c>
      <c r="O59" s="20"/>
      <c r="P59" s="21"/>
      <c r="Q59" s="22"/>
    </row>
    <row r="60" spans="1:17" ht="15">
      <c r="A60" s="5" t="s">
        <v>89</v>
      </c>
      <c r="E60" s="35">
        <f>F60*L60*$B$22</f>
        <v>4.914000000000001</v>
      </c>
      <c r="F60" s="36">
        <v>4</v>
      </c>
      <c r="G60" s="36">
        <v>6</v>
      </c>
      <c r="H60" s="37">
        <v>8</v>
      </c>
      <c r="I60" s="36">
        <v>4</v>
      </c>
      <c r="J60" s="36">
        <v>3</v>
      </c>
      <c r="K60" s="36">
        <v>1</v>
      </c>
      <c r="L60" s="7">
        <f>((G60+H60+I60+J60)/20)*K60</f>
        <v>1.05</v>
      </c>
      <c r="O60" s="20"/>
      <c r="P60" s="21"/>
      <c r="Q60" s="22"/>
    </row>
    <row r="61" spans="5:17" ht="15">
      <c r="E61" s="35"/>
      <c r="F61" s="36"/>
      <c r="G61" s="36"/>
      <c r="H61" s="36"/>
      <c r="I61" s="36"/>
      <c r="J61" s="36"/>
      <c r="O61" s="20"/>
      <c r="P61" s="21"/>
      <c r="Q61" s="22"/>
    </row>
    <row r="62" spans="1:17" ht="15">
      <c r="A62" s="4" t="s">
        <v>86</v>
      </c>
      <c r="E62" s="35">
        <f>SUM(E36:E60)</f>
        <v>124.48800000000003</v>
      </c>
      <c r="F62" s="38">
        <f>SUM(F36:F60)</f>
        <v>110</v>
      </c>
      <c r="G62" s="38"/>
      <c r="H62" s="38"/>
      <c r="I62" s="38"/>
      <c r="J62" s="38"/>
      <c r="K62" s="5"/>
      <c r="L62" s="5"/>
      <c r="M62" s="5"/>
      <c r="O62" s="20" t="s">
        <v>11</v>
      </c>
      <c r="P62" s="21" t="s">
        <v>6</v>
      </c>
      <c r="Q62" s="22">
        <f>F62</f>
        <v>110</v>
      </c>
    </row>
    <row r="63" spans="5:17" ht="15">
      <c r="E63" s="35"/>
      <c r="F63" s="38"/>
      <c r="G63" s="38"/>
      <c r="H63" s="38"/>
      <c r="I63" s="38"/>
      <c r="J63" s="38"/>
      <c r="K63" s="5"/>
      <c r="L63" s="5"/>
      <c r="M63" s="5"/>
      <c r="O63" s="20" t="s">
        <v>90</v>
      </c>
      <c r="P63" s="21" t="s">
        <v>6</v>
      </c>
      <c r="Q63" s="39">
        <f>E62</f>
        <v>124.48800000000003</v>
      </c>
    </row>
    <row r="64" spans="5:17" ht="15">
      <c r="E64" s="35"/>
      <c r="F64" s="38"/>
      <c r="G64" s="38"/>
      <c r="H64" s="38"/>
      <c r="I64" s="38"/>
      <c r="J64" s="38"/>
      <c r="K64" s="5"/>
      <c r="L64" s="5"/>
      <c r="M64" s="5"/>
      <c r="O64" s="20"/>
      <c r="P64" s="21"/>
      <c r="Q64" s="39"/>
    </row>
    <row r="65" spans="1:17" s="3" customFormat="1" ht="15">
      <c r="A65" s="4" t="s">
        <v>91</v>
      </c>
      <c r="B65" s="4"/>
      <c r="C65" s="4"/>
      <c r="D65" s="4"/>
      <c r="E65" s="40"/>
      <c r="F65" s="41"/>
      <c r="G65" s="41"/>
      <c r="H65" s="10">
        <f>SUM(B66:B70)</f>
        <v>32</v>
      </c>
      <c r="I65" s="5"/>
      <c r="J65" s="41"/>
      <c r="K65" s="5"/>
      <c r="L65" s="5"/>
      <c r="M65" s="5"/>
      <c r="N65" s="7"/>
      <c r="O65" s="20" t="s">
        <v>12</v>
      </c>
      <c r="P65" s="21" t="s">
        <v>6</v>
      </c>
      <c r="Q65" s="22">
        <f>H65</f>
        <v>32</v>
      </c>
    </row>
    <row r="66" spans="1:17" ht="15">
      <c r="A66" s="5" t="s">
        <v>92</v>
      </c>
      <c r="B66" s="18">
        <v>0</v>
      </c>
      <c r="D66" s="5" t="s">
        <v>96</v>
      </c>
      <c r="E66" s="35"/>
      <c r="F66" s="38"/>
      <c r="G66" s="38"/>
      <c r="H66" s="38"/>
      <c r="I66" s="38"/>
      <c r="J66" s="38"/>
      <c r="O66" s="20"/>
      <c r="P66" s="21"/>
      <c r="Q66" s="22"/>
    </row>
    <row r="67" spans="1:17" ht="15">
      <c r="A67" s="5" t="s">
        <v>93</v>
      </c>
      <c r="B67" s="18">
        <v>16</v>
      </c>
      <c r="D67" s="5" t="s">
        <v>96</v>
      </c>
      <c r="E67" s="35"/>
      <c r="F67" s="38"/>
      <c r="G67" s="38"/>
      <c r="H67" s="38"/>
      <c r="I67" s="38"/>
      <c r="J67" s="38"/>
      <c r="O67" s="20"/>
      <c r="P67" s="21"/>
      <c r="Q67" s="22"/>
    </row>
    <row r="68" spans="1:17" ht="15">
      <c r="A68" s="5" t="s">
        <v>62</v>
      </c>
      <c r="B68" s="18">
        <v>0</v>
      </c>
      <c r="D68" s="5" t="s">
        <v>96</v>
      </c>
      <c r="E68" s="35"/>
      <c r="F68" s="38"/>
      <c r="G68" s="38"/>
      <c r="H68" s="38"/>
      <c r="I68" s="38"/>
      <c r="J68" s="38"/>
      <c r="O68" s="20"/>
      <c r="P68" s="21"/>
      <c r="Q68" s="22"/>
    </row>
    <row r="69" spans="1:17" ht="15">
      <c r="A69" s="5" t="s">
        <v>94</v>
      </c>
      <c r="B69" s="18">
        <v>16</v>
      </c>
      <c r="D69" s="5" t="s">
        <v>96</v>
      </c>
      <c r="E69" s="35"/>
      <c r="F69" s="38"/>
      <c r="G69" s="38"/>
      <c r="H69" s="38"/>
      <c r="I69" s="38"/>
      <c r="J69" s="38"/>
      <c r="O69" s="20"/>
      <c r="P69" s="21"/>
      <c r="Q69" s="22"/>
    </row>
    <row r="70" spans="1:17" ht="15">
      <c r="A70" s="5" t="s">
        <v>95</v>
      </c>
      <c r="B70" s="18">
        <v>0</v>
      </c>
      <c r="D70" s="5" t="s">
        <v>96</v>
      </c>
      <c r="E70" s="35"/>
      <c r="F70" s="38"/>
      <c r="G70" s="38"/>
      <c r="H70" s="38"/>
      <c r="I70" s="38"/>
      <c r="J70" s="38"/>
      <c r="O70" s="20"/>
      <c r="P70" s="21"/>
      <c r="Q70" s="22"/>
    </row>
    <row r="71" spans="5:17" ht="15">
      <c r="E71" s="35"/>
      <c r="F71" s="38"/>
      <c r="G71" s="38"/>
      <c r="H71" s="38"/>
      <c r="I71" s="38"/>
      <c r="J71" s="38"/>
      <c r="O71" s="20"/>
      <c r="P71" s="21"/>
      <c r="Q71" s="22"/>
    </row>
    <row r="72" spans="1:17" s="3" customFormat="1" ht="15">
      <c r="A72" s="4" t="s">
        <v>97</v>
      </c>
      <c r="B72" s="4"/>
      <c r="C72" s="4"/>
      <c r="D72" s="4"/>
      <c r="E72" s="40"/>
      <c r="F72" s="41"/>
      <c r="G72" s="41"/>
      <c r="H72" s="41"/>
      <c r="I72" s="41"/>
      <c r="J72" s="41"/>
      <c r="K72" s="11"/>
      <c r="L72" s="11"/>
      <c r="M72" s="11"/>
      <c r="N72" s="11"/>
      <c r="O72" s="15"/>
      <c r="P72" s="16"/>
      <c r="Q72" s="17"/>
    </row>
    <row r="73" spans="1:17" ht="15">
      <c r="A73" s="5" t="s">
        <v>23</v>
      </c>
      <c r="B73" s="19">
        <f>E62</f>
        <v>124.48800000000003</v>
      </c>
      <c r="C73" s="50" t="s">
        <v>13</v>
      </c>
      <c r="D73" s="5">
        <f>IF(F62&lt;500,500,F62)</f>
        <v>500</v>
      </c>
      <c r="E73" s="42" t="s">
        <v>14</v>
      </c>
      <c r="F73" s="38">
        <f>H65</f>
        <v>32</v>
      </c>
      <c r="G73" s="43" t="s">
        <v>15</v>
      </c>
      <c r="H73" s="38"/>
      <c r="I73" s="38"/>
      <c r="J73" s="38"/>
      <c r="O73" s="20"/>
      <c r="P73" s="21"/>
      <c r="Q73" s="22"/>
    </row>
    <row r="74" spans="1:17" ht="15">
      <c r="A74" s="5" t="s">
        <v>98</v>
      </c>
      <c r="E74" s="19">
        <f>IF(F62&lt;500,SUM(E36:E60)+H65,SUM(E36:E60)+(F62*H65)/500)</f>
        <v>156.48800000000003</v>
      </c>
      <c r="F74" s="38"/>
      <c r="G74" s="38"/>
      <c r="H74" s="38"/>
      <c r="I74" s="38"/>
      <c r="J74" s="38"/>
      <c r="K74" s="5"/>
      <c r="L74" s="5"/>
      <c r="M74" s="5"/>
      <c r="O74" s="20" t="s">
        <v>16</v>
      </c>
      <c r="P74" s="21" t="s">
        <v>6</v>
      </c>
      <c r="Q74" s="39">
        <f>E74</f>
        <v>156.48800000000003</v>
      </c>
    </row>
    <row r="75" spans="11:17" ht="15">
      <c r="K75" s="5"/>
      <c r="L75" s="5"/>
      <c r="M75" s="5"/>
      <c r="O75" s="20"/>
      <c r="P75" s="21"/>
      <c r="Q75" s="22"/>
    </row>
    <row r="76" spans="1:17" s="3" customFormat="1" ht="15">
      <c r="A76" s="4" t="s">
        <v>99</v>
      </c>
      <c r="B76" s="4"/>
      <c r="C76" s="4"/>
      <c r="D76" s="4"/>
      <c r="E76" s="9"/>
      <c r="F76" s="10"/>
      <c r="G76" s="10"/>
      <c r="H76" s="9">
        <f>SUM(B77:B82)/21</f>
        <v>1.4285714285714286</v>
      </c>
      <c r="I76" s="5"/>
      <c r="J76" s="10"/>
      <c r="K76" s="5"/>
      <c r="L76" s="5"/>
      <c r="M76" s="5"/>
      <c r="N76" s="7"/>
      <c r="O76" s="20" t="s">
        <v>24</v>
      </c>
      <c r="P76" s="21" t="s">
        <v>6</v>
      </c>
      <c r="Q76" s="39">
        <f>H76</f>
        <v>1.4285714285714286</v>
      </c>
    </row>
    <row r="77" spans="1:17" ht="15">
      <c r="A77" s="5" t="s">
        <v>100</v>
      </c>
      <c r="B77" s="18">
        <v>2</v>
      </c>
      <c r="D77" s="5" t="s">
        <v>43</v>
      </c>
      <c r="K77" s="5"/>
      <c r="L77" s="5"/>
      <c r="M77" s="5"/>
      <c r="O77" s="20"/>
      <c r="P77" s="21"/>
      <c r="Q77" s="22"/>
    </row>
    <row r="78" spans="1:17" ht="15">
      <c r="A78" s="5" t="s">
        <v>101</v>
      </c>
      <c r="B78" s="18">
        <v>8</v>
      </c>
      <c r="D78" s="5" t="s">
        <v>44</v>
      </c>
      <c r="K78" s="5"/>
      <c r="L78" s="5"/>
      <c r="M78" s="5"/>
      <c r="O78" s="20"/>
      <c r="P78" s="21"/>
      <c r="Q78" s="22"/>
    </row>
    <row r="79" spans="1:17" ht="15">
      <c r="A79" s="5" t="s">
        <v>102</v>
      </c>
      <c r="B79" s="18">
        <v>3</v>
      </c>
      <c r="D79" s="5" t="s">
        <v>45</v>
      </c>
      <c r="K79" s="5"/>
      <c r="L79" s="5"/>
      <c r="M79" s="5"/>
      <c r="O79" s="20"/>
      <c r="P79" s="21"/>
      <c r="Q79" s="22"/>
    </row>
    <row r="80" spans="1:17" ht="15">
      <c r="A80" s="5" t="s">
        <v>103</v>
      </c>
      <c r="B80" s="18">
        <v>12</v>
      </c>
      <c r="D80" s="5" t="s">
        <v>44</v>
      </c>
      <c r="K80" s="5"/>
      <c r="L80" s="5"/>
      <c r="M80" s="5"/>
      <c r="O80" s="20"/>
      <c r="P80" s="21"/>
      <c r="Q80" s="22"/>
    </row>
    <row r="81" spans="1:17" ht="15">
      <c r="A81" s="5" t="s">
        <v>104</v>
      </c>
      <c r="B81" s="18">
        <v>1</v>
      </c>
      <c r="D81" s="5" t="s">
        <v>46</v>
      </c>
      <c r="K81" s="5"/>
      <c r="L81" s="5"/>
      <c r="M81" s="5"/>
      <c r="O81" s="20"/>
      <c r="P81" s="21"/>
      <c r="Q81" s="22"/>
    </row>
    <row r="82" spans="1:17" ht="15">
      <c r="A82" s="5" t="s">
        <v>17</v>
      </c>
      <c r="B82" s="18">
        <v>4</v>
      </c>
      <c r="D82" s="5" t="s">
        <v>47</v>
      </c>
      <c r="K82" s="5"/>
      <c r="L82" s="5"/>
      <c r="M82" s="5"/>
      <c r="O82" s="20"/>
      <c r="P82" s="21"/>
      <c r="Q82" s="22"/>
    </row>
    <row r="83" spans="1:17" ht="15">
      <c r="A83" s="4"/>
      <c r="B83" s="19"/>
      <c r="K83" s="5"/>
      <c r="L83" s="5"/>
      <c r="M83" s="5"/>
      <c r="O83" s="20"/>
      <c r="P83" s="21"/>
      <c r="Q83" s="22"/>
    </row>
    <row r="84" spans="1:17" ht="15">
      <c r="A84" s="4" t="s">
        <v>106</v>
      </c>
      <c r="B84" s="19"/>
      <c r="K84" s="5"/>
      <c r="L84" s="5"/>
      <c r="M84" s="5"/>
      <c r="O84" s="20"/>
      <c r="P84" s="21"/>
      <c r="Q84" s="22"/>
    </row>
    <row r="85" spans="1:17" ht="15">
      <c r="A85" s="5" t="s">
        <v>105</v>
      </c>
      <c r="B85" s="44">
        <v>1.5</v>
      </c>
      <c r="K85" s="5"/>
      <c r="L85" s="5"/>
      <c r="M85" s="5"/>
      <c r="O85" s="20" t="s">
        <v>113</v>
      </c>
      <c r="P85" s="21" t="s">
        <v>6</v>
      </c>
      <c r="Q85" s="39">
        <f>B85</f>
        <v>1.5</v>
      </c>
    </row>
    <row r="86" spans="1:17" ht="15">
      <c r="A86" s="5" t="s">
        <v>18</v>
      </c>
      <c r="B86" s="45">
        <f>E74</f>
        <v>156.48800000000003</v>
      </c>
      <c r="C86" s="42" t="s">
        <v>14</v>
      </c>
      <c r="D86" s="19">
        <f>B85</f>
        <v>1.5</v>
      </c>
      <c r="E86" s="42" t="s">
        <v>14</v>
      </c>
      <c r="F86" s="19">
        <f>H76</f>
        <v>1.4285714285714286</v>
      </c>
      <c r="K86" s="5"/>
      <c r="L86" s="5"/>
      <c r="M86" s="5"/>
      <c r="O86" s="20"/>
      <c r="P86" s="21"/>
      <c r="Q86" s="22"/>
    </row>
    <row r="87" spans="1:17" ht="15">
      <c r="A87" s="5" t="s">
        <v>107</v>
      </c>
      <c r="E87" s="19">
        <f>E74*B85*H76</f>
        <v>335.3314285714286</v>
      </c>
      <c r="K87" s="5"/>
      <c r="L87" s="5"/>
      <c r="M87" s="5"/>
      <c r="O87" s="20" t="s">
        <v>19</v>
      </c>
      <c r="P87" s="21" t="s">
        <v>6</v>
      </c>
      <c r="Q87" s="39">
        <f>E87</f>
        <v>335.3314285714286</v>
      </c>
    </row>
    <row r="88" spans="11:17" ht="15">
      <c r="K88" s="5"/>
      <c r="L88" s="5"/>
      <c r="M88" s="5"/>
      <c r="O88" s="20"/>
      <c r="P88" s="21"/>
      <c r="Q88" s="22"/>
    </row>
    <row r="89" spans="1:17" ht="15">
      <c r="A89" s="4" t="s">
        <v>108</v>
      </c>
      <c r="K89" s="5"/>
      <c r="L89" s="5"/>
      <c r="M89" s="5"/>
      <c r="O89" s="20"/>
      <c r="P89" s="21"/>
      <c r="Q89" s="22"/>
    </row>
    <row r="90" spans="1:17" ht="15">
      <c r="A90" s="5" t="s">
        <v>49</v>
      </c>
      <c r="B90" s="5">
        <v>12</v>
      </c>
      <c r="E90" s="5"/>
      <c r="K90" s="5"/>
      <c r="L90" s="5"/>
      <c r="M90" s="5"/>
      <c r="O90" s="20"/>
      <c r="P90" s="21"/>
      <c r="Q90" s="22"/>
    </row>
    <row r="91" spans="1:17" ht="15">
      <c r="A91" s="5" t="s">
        <v>109</v>
      </c>
      <c r="B91" s="18">
        <v>3</v>
      </c>
      <c r="E91" s="5"/>
      <c r="K91" s="5"/>
      <c r="L91" s="5"/>
      <c r="M91" s="5"/>
      <c r="O91" s="20"/>
      <c r="P91" s="21"/>
      <c r="Q91" s="22"/>
    </row>
    <row r="92" spans="1:17" ht="15">
      <c r="A92" s="5" t="s">
        <v>110</v>
      </c>
      <c r="B92" s="18">
        <v>1</v>
      </c>
      <c r="E92" s="5"/>
      <c r="K92" s="5"/>
      <c r="L92" s="5"/>
      <c r="M92" s="5"/>
      <c r="O92" s="20"/>
      <c r="P92" s="21"/>
      <c r="Q92" s="22"/>
    </row>
    <row r="93" spans="1:17" ht="15">
      <c r="A93" s="5" t="s">
        <v>111</v>
      </c>
      <c r="B93" s="18">
        <v>-2</v>
      </c>
      <c r="E93" s="5"/>
      <c r="K93" s="5"/>
      <c r="L93" s="5"/>
      <c r="M93" s="5"/>
      <c r="O93" s="20"/>
      <c r="P93" s="21"/>
      <c r="Q93" s="22"/>
    </row>
    <row r="94" spans="2:17" ht="15">
      <c r="B94" s="46">
        <f>SUM(B90:B93)</f>
        <v>14</v>
      </c>
      <c r="C94" s="5" t="s">
        <v>20</v>
      </c>
      <c r="E94" s="5"/>
      <c r="K94" s="5"/>
      <c r="L94" s="5"/>
      <c r="M94" s="5"/>
      <c r="O94" s="20"/>
      <c r="P94" s="21"/>
      <c r="Q94" s="22"/>
    </row>
    <row r="95" spans="1:17" ht="15">
      <c r="A95" s="5" t="s">
        <v>114</v>
      </c>
      <c r="E95" s="19">
        <f>E87*((100+B94)/100)</f>
        <v>382.2778285714286</v>
      </c>
      <c r="F95" s="6" t="s">
        <v>112</v>
      </c>
      <c r="K95" s="5"/>
      <c r="L95" s="5"/>
      <c r="M95" s="5"/>
      <c r="O95" s="47" t="s">
        <v>21</v>
      </c>
      <c r="P95" s="48" t="s">
        <v>6</v>
      </c>
      <c r="Q95" s="49">
        <f>E95</f>
        <v>382.2778285714286</v>
      </c>
    </row>
    <row r="96" ht="15">
      <c r="E96" s="5"/>
    </row>
    <row r="97" spans="1:8" ht="15">
      <c r="A97" s="4" t="s">
        <v>115</v>
      </c>
      <c r="E97" s="5" t="s">
        <v>50</v>
      </c>
      <c r="H97" s="6" t="s">
        <v>51</v>
      </c>
    </row>
    <row r="98" spans="1:9" ht="15">
      <c r="A98" s="5" t="s">
        <v>116</v>
      </c>
      <c r="B98" s="18">
        <v>10</v>
      </c>
      <c r="C98" s="5" t="s">
        <v>20</v>
      </c>
      <c r="E98" s="19">
        <f>$E$95/100*B98</f>
        <v>38.22778285714286</v>
      </c>
      <c r="F98" s="6" t="s">
        <v>112</v>
      </c>
      <c r="H98" s="19">
        <f>$E$87/100*B98</f>
        <v>33.53314285714286</v>
      </c>
      <c r="I98" s="6" t="s">
        <v>112</v>
      </c>
    </row>
    <row r="99" spans="1:9" ht="15">
      <c r="A99" s="5" t="s">
        <v>117</v>
      </c>
      <c r="B99" s="18">
        <v>40</v>
      </c>
      <c r="C99" s="5" t="s">
        <v>20</v>
      </c>
      <c r="E99" s="19">
        <f>$E$95/100*B99</f>
        <v>152.91113142857145</v>
      </c>
      <c r="F99" s="6" t="s">
        <v>112</v>
      </c>
      <c r="H99" s="19">
        <f>$E$87/100*B99</f>
        <v>134.13257142857145</v>
      </c>
      <c r="I99" s="6" t="s">
        <v>112</v>
      </c>
    </row>
    <row r="100" spans="1:9" ht="15">
      <c r="A100" s="5" t="s">
        <v>118</v>
      </c>
      <c r="B100" s="18">
        <v>45</v>
      </c>
      <c r="C100" s="5" t="s">
        <v>20</v>
      </c>
      <c r="E100" s="19">
        <f>$E$95/100*B100</f>
        <v>172.02502285714286</v>
      </c>
      <c r="F100" s="6" t="s">
        <v>112</v>
      </c>
      <c r="H100" s="19">
        <f>$E$87/100*B100</f>
        <v>150.89914285714286</v>
      </c>
      <c r="I100" s="6" t="s">
        <v>112</v>
      </c>
    </row>
    <row r="101" spans="1:9" ht="15">
      <c r="A101" s="5" t="s">
        <v>119</v>
      </c>
      <c r="B101" s="18">
        <v>5</v>
      </c>
      <c r="C101" s="5" t="s">
        <v>20</v>
      </c>
      <c r="E101" s="19">
        <f>$E$95/100*B101</f>
        <v>19.11389142857143</v>
      </c>
      <c r="F101" s="6" t="s">
        <v>112</v>
      </c>
      <c r="H101" s="19">
        <f>$E$87/100*B101</f>
        <v>16.76657142857143</v>
      </c>
      <c r="I101" s="6" t="s">
        <v>112</v>
      </c>
    </row>
    <row r="102" ht="10.5" customHeight="1">
      <c r="E102" s="5"/>
    </row>
    <row r="103" ht="15">
      <c r="E103" s="5"/>
    </row>
    <row r="104" spans="5:15" ht="15">
      <c r="E104" s="5"/>
      <c r="F104" s="5"/>
      <c r="G104" s="5"/>
      <c r="H104" s="5"/>
      <c r="I104" s="5"/>
      <c r="J104" s="5"/>
      <c r="K104" s="23"/>
      <c r="L104" s="23"/>
      <c r="M104" s="23"/>
      <c r="N104" s="23"/>
      <c r="O104" s="23"/>
    </row>
  </sheetData>
  <printOptions gridLines="1"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IP/Informatica Projectgroep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TPA telling</dc:title>
  <dc:subject/>
  <dc:creator>Rob Kuijt</dc:creator>
  <cp:keywords/>
  <dc:description/>
  <cp:lastModifiedBy>Mandy Hulsken</cp:lastModifiedBy>
  <cp:lastPrinted>1997-06-30T07:26:19Z</cp:lastPrinted>
  <dcterms:created xsi:type="dcterms:W3CDTF">1997-06-30T07:25:48Z</dcterms:created>
  <dcterms:modified xsi:type="dcterms:W3CDTF">2006-11-15T13:32:15Z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474805991</vt:i4>
  </property>
  <property fmtid="{D5CDD505-2E9C-101B-9397-08002B2CF9AE}" pid="3" name="_EmailSubject">
    <vt:lpwstr>Checklists etc NL</vt:lpwstr>
  </property>
  <property fmtid="{D5CDD505-2E9C-101B-9397-08002B2CF9AE}" pid="4" name="_AuthorEmail">
    <vt:lpwstr>tim.koomen@sogeti.nl</vt:lpwstr>
  </property>
  <property fmtid="{D5CDD505-2E9C-101B-9397-08002B2CF9AE}" pid="5" name="_AuthorEmailDisplayName">
    <vt:lpwstr>Koomen, Tim</vt:lpwstr>
  </property>
</Properties>
</file>